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C:\Users\Toka_Admin\Desktop\公営企業に係る経営比較分析表（令和４年度決算）の分析等について\◆提出書類\"/>
    </mc:Choice>
  </mc:AlternateContent>
  <xr:revisionPtr revIDLastSave="0" documentId="13_ncr:1_{E497A8EA-C5AC-46FB-A6D4-A93D00410304}" xr6:coauthVersionLast="45" xr6:coauthVersionMax="45" xr10:uidLastSave="{00000000-0000-0000-0000-000000000000}"/>
  <workbookProtection workbookAlgorithmName="SHA-512" workbookHashValue="2IizVWMJSJ5nFKdNfZzEV0+tj6YaSFfxg92EadaNxcPEgE0j1KDR/iBqR9FfrQo/V/0fkusuuVNuBQzEUI2Y3g==" workbookSaltValue="hSJhUqYjWmjQMOpm0YcgFQ=="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<sst xmlns="http://schemas.openxmlformats.org/spreadsheetml/2006/main" count="236" uniqueCount="120">
  <si>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</si>
  <si>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</si>
  <si>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</si>
  <si>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</si>
  <si>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</si>
  <si>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</si>
  <si>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</si>
  <si>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</si>
  <si>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</si>
  <si>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</si>
  <si>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</si>
  <si>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</si>
  <si>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</si>
  <si>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</si>
  <si>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</si>
  <si>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</si>
  <si>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</si>
  <si>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</si>
  <si>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</si>
  <si>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</si>
  <si>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</si>
  <si>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</si>
  <si>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</si>
  <si>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</si>
  <si>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</si>
  <si>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</si>
  <si>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</si>
  <si>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</si>
  <si>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</si>
  <si>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</si>
  <si>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</si>
  <si>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</si>
  <si>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</si>
  <si>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</si>
  <si>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</si>
  <si>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</si>
  <si>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</si>
  <si>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</si>
  <si>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</si>
  <si>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</si>
  <si>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</si>
  <si>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</si>
  <si>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</si>
  <si>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</si>
  <si>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</si>
  <si>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</si>
  <si>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</si>
  <si>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</si>
  <si>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</si>
  <si>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</si>
  <si>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</si>
  <si>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</si>
  <si>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</si>
  <si>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</si>
  <si>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</si>
  <si>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</si>
  <si>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</si>
  <si>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</si>
  <si>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</si>
  <si>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</si>
  <si>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</si>
  <si>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</si>
  <si>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</si>
  <si>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</si>
  <si>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</si>
  <si>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</si>
  <si>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</si>
  <si>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</si>
  <si>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</si>
  <si>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</si>
  <si>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</si>
  <si>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</si>
  <si>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</si>
  <si>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</si>
  <si>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</si>
  <si>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</si>
  <si>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</si>
  <si>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</si>
  <si>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</si>
  <si>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</si>
  <si>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</si>
  <si>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</si>
  <si>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</si>
  <si>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</si>
  <si>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</si>
  <si>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</si>
  <si>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</si>
  <si>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</si>
  <si>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</si>
  <si>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</si>
  <si>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</si>
  <si>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</si>
  <si>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</si>
  <si>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</si>
  <si>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</si>
  <si>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</si>
  <si>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</si>
  <si>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</si>
  <si>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渡嘉敷村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</si>
  <si>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</si>
  <si>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</si>
  <si>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</si>
  <si>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</si>
  <si>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</si>
  <si>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</si>
  <si>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</si>
  <si>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</si>
  <si>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</si>
  <si>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</si>
  <si>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</si>
  <si>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</si>
  <si>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</si>
  <si>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</si>
  <si>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</si>
  <si>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</si>
  <si>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</si>
  <si>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</si>
  <si>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③.管渠改善率について、過去５年改善を行っておらず、事業計画の改築事業概要にて該当なしとなっているため、現在は改善工事等の予定はないが、今後、状況に応じて適切な改善を図る。</t>
    <phoneticPr fontId="4"/>
  </si>
  <si>
    <t>過去５年の数値を比べてみて、年度によって増減幅が大きいため、経年の変化に対応することが求められる。今後、ストックマネジメント計画による施設の改築更新が予定されており、施設維持の経費が増額するため、引き続き経営改善に取り組んでいく。</t>
  </si>
  <si>
    <t>①.収益的収支比率について、Ｒ３年度より大幅に減少していることから、経費回収率の改善を徹底し、当該値の向上に努める。　　　　　　　　　　　　　　　　　　　　　　　　④.企業債残高対給水収益比較については、企業債残高が増加しているが、ストックマネジメント計画による改築更新工事や法適用化によって企業債が今後増加していく為、経営改善を適切に行っていく。　　　　　　　　　　　　⑤.料金回収率については、Ｒ３年度より減少しており、類似団体平均値を大幅の下回ったことから、今後も費用抑制を継続し、使用料収入の確保及び維持管理に努める。　　　　　　　　　　　　　　　　　　　　　　　　　　　　　　　　　　　　　　　⑥.汚水処理原価は、平均値より大幅に上回る数値となっており、過去の数値に比べて増加しているため、今後は過去の数値を目標とし、効率的な汚水処理が実施できるよう事業推進に努める。　　　　　　　　　　　　　　　　　　　⑦.施設利用率は、平均値に比べ大きく下回る該当値となっているが、本村の場合、夏場の施設利用率が高く、冬場は夏場に比べ施設利用率が低くなる特質があるため、施設が遊休状態とも過大なスペックとも言えないと考える。　　　　　　　　　　　　　　　　　　　　⑧.水洗化率は、毎年１００％を記録しており、汚水処理が適切に行われていることが見込める。今後も適切な汚水処理が行えるよう努める。</t>
    <rPh sb="20" eb="22">
      <t>オオハバ</t>
    </rPh>
    <rPh sb="353" eb="355">
      <t>カコ</t>
    </rPh>
    <rPh sb="356" eb="358">
      <t>スウチ</t>
    </rPh>
    <rPh sb="364" eb="367">
      <t>コウリツテキ</t>
    </rPh>
    <rPh sb="368" eb="372">
      <t>オスイショリ</t>
    </rPh>
    <rPh sb="373" eb="375">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</si>
</sst>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878-4E95-A8DE-3E08B0C1777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B878-4E95-A8DE-3E08B0C1777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20.89</c:v>
                </c:pt>
                <c:pt idx="1">
                  <c:v>20</c:v>
                </c:pt>
                <c:pt idx="2">
                  <c:v>16.22</c:v>
                </c:pt>
                <c:pt idx="3">
                  <c:v>16.670000000000002</c:v>
                </c:pt>
                <c:pt idx="4">
                  <c:v>18.89</c:v>
                </c:pt>
              </c:numCache>
            </c:numRef>
          </c:val>
          <c:extLst>
            <c:ext xmlns:c16="http://schemas.microsoft.com/office/drawing/2014/chart" uri="{C3380CC4-5D6E-409C-BE32-E72D297353CC}">
              <c16:uniqueId val="{00000000-084D-462A-A94D-C0D1ECFD844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084D-462A-A94D-C0D1ECFD844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63A-4121-BDB6-B40BF847535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163A-4121-BDB6-B40BF847535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195.6</c:v>
                </c:pt>
                <c:pt idx="1">
                  <c:v>124.28</c:v>
                </c:pt>
                <c:pt idx="2">
                  <c:v>168.12</c:v>
                </c:pt>
                <c:pt idx="3">
                  <c:v>112.76</c:v>
                </c:pt>
                <c:pt idx="4">
                  <c:v>47.16</c:v>
                </c:pt>
              </c:numCache>
            </c:numRef>
          </c:val>
          <c:extLst>
            <c:ext xmlns:c16="http://schemas.microsoft.com/office/drawing/2014/chart" uri="{C3380CC4-5D6E-409C-BE32-E72D297353CC}">
              <c16:uniqueId val="{00000000-7052-4A92-AFA9-6870CE05CB9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52-4A92-AFA9-6870CE05CB9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8E-4E1B-88E3-E660C651A9B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8E-4E1B-88E3-E660C651A9B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3FA-456D-B577-1E918AE47B1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FA-456D-B577-1E918AE47B1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570-48CA-8BCF-B7FE79E8738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70-48CA-8BCF-B7FE79E8738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175-4D04-9F3E-C1268A8607D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75-4D04-9F3E-C1268A8607D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23C-4E9B-B8DF-F7BD1ACE373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C23C-4E9B-B8DF-F7BD1ACE373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85.95</c:v>
                </c:pt>
                <c:pt idx="1">
                  <c:v>82.59</c:v>
                </c:pt>
                <c:pt idx="2">
                  <c:v>69.400000000000006</c:v>
                </c:pt>
                <c:pt idx="3">
                  <c:v>74.23</c:v>
                </c:pt>
                <c:pt idx="4">
                  <c:v>21.2</c:v>
                </c:pt>
              </c:numCache>
            </c:numRef>
          </c:val>
          <c:extLst>
            <c:ext xmlns:c16="http://schemas.microsoft.com/office/drawing/2014/chart" uri="{C3380CC4-5D6E-409C-BE32-E72D297353CC}">
              <c16:uniqueId val="{00000000-2A6F-448F-8177-8436209345F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2A6F-448F-8177-8436209345F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206.63</c:v>
                </c:pt>
                <c:pt idx="1">
                  <c:v>222.96</c:v>
                </c:pt>
                <c:pt idx="2">
                  <c:v>245.06</c:v>
                </c:pt>
                <c:pt idx="3">
                  <c:v>213.99</c:v>
                </c:pt>
                <c:pt idx="4">
                  <c:v>720.85</c:v>
                </c:pt>
              </c:numCache>
            </c:numRef>
          </c:val>
          <c:extLst>
            <c:ext xmlns:c16="http://schemas.microsoft.com/office/drawing/2014/chart" uri="{C3380CC4-5D6E-409C-BE32-E72D297353CC}">
              <c16:uniqueId val="{00000000-9953-4C57-AF44-04D4EDA3065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9953-4C57-AF44-04D4EDA3065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O4"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沖縄県　渡嘉敷村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D2</v>
      </c>
      <c r="X8" s="35"/>
      <c r="Y8" s="35"/>
      <c r="Z8" s="35"/>
      <c r="AA8" s="35"/>
      <c r="AB8" s="35"/>
      <c r="AC8" s="35"/>
      <c r="AD8" s="36" t="str">
        <f>データ!$M$6</f>
        <v>非設置</v>
      </c>
      <c r="AE8" s="36"/>
      <c r="AF8" s="36"/>
      <c r="AG8" s="36"/>
      <c r="AH8" s="36"/>
      <c r="AI8" s="36"/>
      <c r="AJ8" s="36"/>
      <c r="AK8" s="3"/>
      <c r="AL8" s="37">
        <f>データ!S6</f>
        <v>695</v>
      </c>
      <c r="AM8" s="37"/>
      <c r="AN8" s="37"/>
      <c r="AO8" s="37"/>
      <c r="AP8" s="37"/>
      <c r="AQ8" s="37"/>
      <c r="AR8" s="37"/>
      <c r="AS8" s="37"/>
      <c r="AT8" s="38">
        <f>データ!T6</f>
        <v>19.23</v>
      </c>
      <c r="AU8" s="38"/>
      <c r="AV8" s="38"/>
      <c r="AW8" s="38"/>
      <c r="AX8" s="38"/>
      <c r="AY8" s="38"/>
      <c r="AZ8" s="38"/>
      <c r="BA8" s="38"/>
      <c r="BB8" s="38">
        <f>データ!U6</f>
        <v>36.14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35.11</v>
      </c>
      <c r="Q10" s="38"/>
      <c r="R10" s="38"/>
      <c r="S10" s="38"/>
      <c r="T10" s="38"/>
      <c r="U10" s="38"/>
      <c r="V10" s="38"/>
      <c r="W10" s="38">
        <f>データ!Q6</f>
        <v>100</v>
      </c>
      <c r="X10" s="38"/>
      <c r="Y10" s="38"/>
      <c r="Z10" s="38"/>
      <c r="AA10" s="38"/>
      <c r="AB10" s="38"/>
      <c r="AC10" s="38"/>
      <c r="AD10" s="37">
        <f>データ!R6</f>
        <v>2797</v>
      </c>
      <c r="AE10" s="37"/>
      <c r="AF10" s="37"/>
      <c r="AG10" s="37"/>
      <c r="AH10" s="37"/>
      <c r="AI10" s="37"/>
      <c r="AJ10" s="37"/>
      <c r="AK10" s="2"/>
      <c r="AL10" s="37">
        <f>データ!V6</f>
        <v>231</v>
      </c>
      <c r="AM10" s="37"/>
      <c r="AN10" s="37"/>
      <c r="AO10" s="37"/>
      <c r="AP10" s="37"/>
      <c r="AQ10" s="37"/>
      <c r="AR10" s="37"/>
      <c r="AS10" s="37"/>
      <c r="AT10" s="38">
        <f>データ!W6</f>
        <v>0.14000000000000001</v>
      </c>
      <c r="AU10" s="38"/>
      <c r="AV10" s="38"/>
      <c r="AW10" s="38"/>
      <c r="AX10" s="38"/>
      <c r="AY10" s="38"/>
      <c r="AZ10" s="38"/>
      <c r="BA10" s="38"/>
      <c r="BB10" s="38">
        <f>データ!X6</f>
        <v>1650</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119</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118</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【1,182.11】</v>
      </c>
      <c r="I86" s="12" t="str">
        <f>データ!CA6</f>
        <v>【73.78】</v>
      </c>
      <c r="J86" s="12" t="str">
        <f>データ!CL6</f>
        <v>【220.62】</v>
      </c>
      <c r="K86" s="12" t="str">
        <f>データ!CW6</f>
        <v>【42.22】</v>
      </c>
      <c r="L86" s="12" t="str">
        <f>データ!DH6</f>
        <v>【85.67】</v>
      </c>
      <c r="M86" s="12" t="s">
        <v>44</v>
      </c>
      <c r="N86" s="12" t="s">
        <v>44</v>
      </c>
      <c r="O86" s="12" t="str">
        <f>データ!EO6</f>
        <v>【0.13】</v>
      </c>
    </row>
  </sheetData>
  <sheetProtection algorithmName="SHA-512" hashValue="CpC+4/p9qfiqNRX/Y+0VHrqAcD0cin1elmT1MG89fmrcgm3Xsd2MxJXdwl99gLFyqCM8MO919jBbAhOKcBaTcw==" saltValue="McnhrZQka7Aas2Eg7Rkzn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473537</v>
      </c>
      <c r="D6" s="19">
        <f t="shared" si="3"/>
        <v>47</v>
      </c>
      <c r="E6" s="19">
        <f t="shared" si="3"/>
        <v>17</v>
      </c>
      <c r="F6" s="19">
        <f t="shared" si="3"/>
        <v>4</v>
      </c>
      <c r="G6" s="19">
        <f t="shared" si="3"/>
        <v>0</v>
      </c>
      <c r="H6" s="19" t="str">
        <f t="shared" si="3"/>
        <v>沖縄県　渡嘉敷村</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35.11</v>
      </c>
      <c r="Q6" s="20">
        <f t="shared" si="3"/>
        <v>100</v>
      </c>
      <c r="R6" s="20">
        <f t="shared" si="3"/>
        <v>2797</v>
      </c>
      <c r="S6" s="20">
        <f t="shared" si="3"/>
        <v>695</v>
      </c>
      <c r="T6" s="20">
        <f t="shared" si="3"/>
        <v>19.23</v>
      </c>
      <c r="U6" s="20">
        <f t="shared" si="3"/>
        <v>36.14</v>
      </c>
      <c r="V6" s="20">
        <f t="shared" si="3"/>
        <v>231</v>
      </c>
      <c r="W6" s="20">
        <f t="shared" si="3"/>
        <v>0.14000000000000001</v>
      </c>
      <c r="X6" s="20">
        <f t="shared" si="3"/>
        <v>1650</v>
      </c>
      <c r="Y6" s="21">
        <f>IF(Y7="",NA(),Y7)</f>
        <v>195.6</v>
      </c>
      <c r="Z6" s="21">
        <f t="shared" ref="Z6:AH6" si="4">IF(Z7="",NA(),Z7)</f>
        <v>124.28</v>
      </c>
      <c r="AA6" s="21">
        <f t="shared" si="4"/>
        <v>168.12</v>
      </c>
      <c r="AB6" s="21">
        <f t="shared" si="4"/>
        <v>112.76</v>
      </c>
      <c r="AC6" s="21">
        <f t="shared" si="4"/>
        <v>47.16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85.95</v>
      </c>
      <c r="BR6" s="21">
        <f t="shared" ref="BR6:BZ6" si="8">IF(BR7="",NA(),BR7)</f>
        <v>82.59</v>
      </c>
      <c r="BS6" s="21">
        <f t="shared" si="8"/>
        <v>69.400000000000006</v>
      </c>
      <c r="BT6" s="21">
        <f t="shared" si="8"/>
        <v>74.23</v>
      </c>
      <c r="BU6" s="21">
        <f t="shared" si="8"/>
        <v>21.2</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206.63</v>
      </c>
      <c r="CC6" s="21">
        <f t="shared" ref="CC6:CK6" si="9">IF(CC7="",NA(),CC7)</f>
        <v>222.96</v>
      </c>
      <c r="CD6" s="21">
        <f t="shared" si="9"/>
        <v>245.06</v>
      </c>
      <c r="CE6" s="21">
        <f t="shared" si="9"/>
        <v>213.99</v>
      </c>
      <c r="CF6" s="21">
        <f t="shared" si="9"/>
        <v>720.85</v>
      </c>
      <c r="CG6" s="21">
        <f t="shared" si="9"/>
        <v>230.02</v>
      </c>
      <c r="CH6" s="21">
        <f t="shared" si="9"/>
        <v>228.47</v>
      </c>
      <c r="CI6" s="21">
        <f t="shared" si="9"/>
        <v>224.88</v>
      </c>
      <c r="CJ6" s="21">
        <f t="shared" si="9"/>
        <v>228.64</v>
      </c>
      <c r="CK6" s="21">
        <f t="shared" si="9"/>
        <v>239.46</v>
      </c>
      <c r="CL6" s="20" t="str">
        <f>IF(CL7="","",IF(CL7="-","【-】","【"&amp;SUBSTITUTE(TEXT(CL7,"#,##0.00"),"-","△")&amp;"】"))</f>
        <v>【220.62】</v>
      </c>
      <c r="CM6" s="21">
        <f>IF(CM7="",NA(),CM7)</f>
        <v>20.89</v>
      </c>
      <c r="CN6" s="21">
        <f t="shared" ref="CN6:CV6" si="10">IF(CN7="",NA(),CN7)</f>
        <v>20</v>
      </c>
      <c r="CO6" s="21">
        <f t="shared" si="10"/>
        <v>16.22</v>
      </c>
      <c r="CP6" s="21">
        <f t="shared" si="10"/>
        <v>16.670000000000002</v>
      </c>
      <c r="CQ6" s="21">
        <f t="shared" si="10"/>
        <v>18.89</v>
      </c>
      <c r="CR6" s="21">
        <f t="shared" si="10"/>
        <v>42.56</v>
      </c>
      <c r="CS6" s="21">
        <f t="shared" si="10"/>
        <v>42.47</v>
      </c>
      <c r="CT6" s="21">
        <f t="shared" si="10"/>
        <v>42.4</v>
      </c>
      <c r="CU6" s="21">
        <f t="shared" si="10"/>
        <v>42.28</v>
      </c>
      <c r="CV6" s="21">
        <f t="shared" si="10"/>
        <v>41.06</v>
      </c>
      <c r="CW6" s="20" t="str">
        <f>IF(CW7="","",IF(CW7="-","【-】","【"&amp;SUBSTITUTE(TEXT(CW7,"#,##0.00"),"-","△")&amp;"】"))</f>
        <v>【42.22】</v>
      </c>
      <c r="CX6" s="21">
        <f>IF(CX7="",NA(),CX7)</f>
        <v>100</v>
      </c>
      <c r="CY6" s="21">
        <f t="shared" ref="CY6:DG6" si="11">IF(CY7="",NA(),CY7)</f>
        <v>100</v>
      </c>
      <c r="CZ6" s="21">
        <f t="shared" si="11"/>
        <v>100</v>
      </c>
      <c r="DA6" s="21">
        <f t="shared" si="11"/>
        <v>100</v>
      </c>
      <c r="DB6" s="21">
        <f t="shared" si="11"/>
        <v>100</v>
      </c>
      <c r="DC6" s="21">
        <f t="shared" si="11"/>
        <v>83.32</v>
      </c>
      <c r="DD6" s="21">
        <f t="shared" si="11"/>
        <v>83.75</v>
      </c>
      <c r="DE6" s="21">
        <f t="shared" si="11"/>
        <v>84.19</v>
      </c>
      <c r="DF6" s="21">
        <f t="shared" si="11"/>
        <v>84.34</v>
      </c>
      <c r="DG6" s="21">
        <f t="shared" si="11"/>
        <v>84.34</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5" s="22" customFormat="1" x14ac:dyDescent="0.15">
      <c r="A7" s="14"/>
      <c r="B7" s="23">
        <v>2022</v>
      </c>
      <c r="C7" s="23">
        <v>473537</v>
      </c>
      <c r="D7" s="23">
        <v>47</v>
      </c>
      <c r="E7" s="23">
        <v>17</v>
      </c>
      <c r="F7" s="23">
        <v>4</v>
      </c>
      <c r="G7" s="23">
        <v>0</v>
      </c>
      <c r="H7" s="23" t="s">
        <v>98</v>
      </c>
      <c r="I7" s="23" t="s">
        <v>99</v>
      </c>
      <c r="J7" s="23" t="s">
        <v>100</v>
      </c>
      <c r="K7" s="23" t="s">
        <v>101</v>
      </c>
      <c r="L7" s="23" t="s">
        <v>102</v>
      </c>
      <c r="M7" s="23" t="s">
        <v>103</v>
      </c>
      <c r="N7" s="24" t="s">
        <v>104</v>
      </c>
      <c r="O7" s="24" t="s">
        <v>105</v>
      </c>
      <c r="P7" s="24">
        <v>35.11</v>
      </c>
      <c r="Q7" s="24">
        <v>100</v>
      </c>
      <c r="R7" s="24">
        <v>2797</v>
      </c>
      <c r="S7" s="24">
        <v>695</v>
      </c>
      <c r="T7" s="24">
        <v>19.23</v>
      </c>
      <c r="U7" s="24">
        <v>36.14</v>
      </c>
      <c r="V7" s="24">
        <v>231</v>
      </c>
      <c r="W7" s="24">
        <v>0.14000000000000001</v>
      </c>
      <c r="X7" s="24">
        <v>1650</v>
      </c>
      <c r="Y7" s="24">
        <v>195.6</v>
      </c>
      <c r="Z7" s="24">
        <v>124.28</v>
      </c>
      <c r="AA7" s="24">
        <v>168.12</v>
      </c>
      <c r="AB7" s="24">
        <v>112.76</v>
      </c>
      <c r="AC7" s="24">
        <v>47.16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1194.1500000000001</v>
      </c>
      <c r="BL7" s="24">
        <v>1206.79</v>
      </c>
      <c r="BM7" s="24">
        <v>1258.43</v>
      </c>
      <c r="BN7" s="24">
        <v>1163.75</v>
      </c>
      <c r="BO7" s="24">
        <v>1195.47</v>
      </c>
      <c r="BP7" s="24">
        <v>1182.1099999999999</v>
      </c>
      <c r="BQ7" s="24">
        <v>85.95</v>
      </c>
      <c r="BR7" s="24">
        <v>82.59</v>
      </c>
      <c r="BS7" s="24">
        <v>69.400000000000006</v>
      </c>
      <c r="BT7" s="24">
        <v>74.23</v>
      </c>
      <c r="BU7" s="24">
        <v>21.2</v>
      </c>
      <c r="BV7" s="24">
        <v>72.260000000000005</v>
      </c>
      <c r="BW7" s="24">
        <v>71.84</v>
      </c>
      <c r="BX7" s="24">
        <v>73.36</v>
      </c>
      <c r="BY7" s="24">
        <v>72.599999999999994</v>
      </c>
      <c r="BZ7" s="24">
        <v>69.430000000000007</v>
      </c>
      <c r="CA7" s="24">
        <v>73.78</v>
      </c>
      <c r="CB7" s="24">
        <v>206.63</v>
      </c>
      <c r="CC7" s="24">
        <v>222.96</v>
      </c>
      <c r="CD7" s="24">
        <v>245.06</v>
      </c>
      <c r="CE7" s="24">
        <v>213.99</v>
      </c>
      <c r="CF7" s="24">
        <v>720.85</v>
      </c>
      <c r="CG7" s="24">
        <v>230.02</v>
      </c>
      <c r="CH7" s="24">
        <v>228.47</v>
      </c>
      <c r="CI7" s="24">
        <v>224.88</v>
      </c>
      <c r="CJ7" s="24">
        <v>228.64</v>
      </c>
      <c r="CK7" s="24">
        <v>239.46</v>
      </c>
      <c r="CL7" s="24">
        <v>220.62</v>
      </c>
      <c r="CM7" s="24">
        <v>20.89</v>
      </c>
      <c r="CN7" s="24">
        <v>20</v>
      </c>
      <c r="CO7" s="24">
        <v>16.22</v>
      </c>
      <c r="CP7" s="24">
        <v>16.670000000000002</v>
      </c>
      <c r="CQ7" s="24">
        <v>18.89</v>
      </c>
      <c r="CR7" s="24">
        <v>42.56</v>
      </c>
      <c r="CS7" s="24">
        <v>42.47</v>
      </c>
      <c r="CT7" s="24">
        <v>42.4</v>
      </c>
      <c r="CU7" s="24">
        <v>42.28</v>
      </c>
      <c r="CV7" s="24">
        <v>41.06</v>
      </c>
      <c r="CW7" s="24">
        <v>42.22</v>
      </c>
      <c r="CX7" s="24">
        <v>100</v>
      </c>
      <c r="CY7" s="24">
        <v>100</v>
      </c>
      <c r="CZ7" s="24">
        <v>100</v>
      </c>
      <c r="DA7" s="24">
        <v>100</v>
      </c>
      <c r="DB7" s="24">
        <v>100</v>
      </c>
      <c r="DC7" s="24">
        <v>83.32</v>
      </c>
      <c r="DD7" s="24">
        <v>83.75</v>
      </c>
      <c r="DE7" s="24">
        <v>84.19</v>
      </c>
      <c r="DF7" s="24">
        <v>84.34</v>
      </c>
      <c r="DG7" s="24">
        <v>84.34</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0.36</v>
      </c>
      <c r="EL7" s="24">
        <v>0.39</v>
      </c>
      <c r="EM7" s="24">
        <v>0.1</v>
      </c>
      <c r="EN7" s="24">
        <v>0.08</v>
      </c>
      <c r="EO7" s="24">
        <v>0.13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2023-12-12T02:51:24Z</dcterms:created>
  <dcterms:modified xsi:type="dcterms:W3CDTF">2024-02-07T23:47:57Z</dcterms:modified>
  <cp:category/>
</cp:coreProperties>
</file>